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66925"/>
  <mc:AlternateContent xmlns:mc="http://schemas.openxmlformats.org/markup-compatibility/2006">
    <mc:Choice Requires="x15">
      <x15ac:absPath xmlns:x15ac="http://schemas.microsoft.com/office/spreadsheetml/2010/11/ac" url="C:\Users\Harry\Google Drive\Midwest Chemical Safety\Forms and Templates\Heat Stress Mgmt\"/>
    </mc:Choice>
  </mc:AlternateContent>
  <xr:revisionPtr revIDLastSave="0" documentId="13_ncr:1_{BD2D741F-218E-4285-A5AD-752E897F0162}" xr6:coauthVersionLast="45" xr6:coauthVersionMax="45" xr10:uidLastSave="{00000000-0000-0000-0000-000000000000}"/>
  <bookViews>
    <workbookView xWindow="23880" yWindow="-120" windowWidth="24240" windowHeight="13140" xr2:uid="{00000000-000D-0000-FFFF-FFFF00000000}"/>
  </bookViews>
  <sheets>
    <sheet name="Instructions" sheetId="3" r:id="rId1"/>
    <sheet name="Input, Calculation and Graphs" sheetId="2" r:id="rId2"/>
    <sheet name="Data" sheetId="4" r:id="rId3"/>
  </sheets>
  <definedNames>
    <definedName name="_PPE">#REF!</definedName>
    <definedName name="Clothing">#REF!</definedName>
    <definedName name="ClothingData">#REF!</definedName>
    <definedName name="ClothingType">ClothingName[PPE]</definedName>
    <definedName name="Work">WorkType[Work]</definedName>
    <definedName name="Work_Clothes">#REF!</definedName>
    <definedName name="WorkData">WorkType[Work]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2" i="4" l="1"/>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G2" i="4"/>
  <c r="G9" i="2" l="1"/>
  <c r="D4" i="2" l="1"/>
  <c r="D6" i="2"/>
  <c r="D5" i="2"/>
  <c r="C18" i="2"/>
  <c r="C7" i="2"/>
  <c r="C21" i="2" l="1"/>
  <c r="C19" i="2"/>
  <c r="C14" i="2"/>
  <c r="C15" i="2" s="1"/>
  <c r="C20" i="2"/>
  <c r="C24" i="2" l="1"/>
  <c r="C25" i="2"/>
  <c r="C26" i="2" s="1"/>
  <c r="B30" i="2"/>
  <c r="F54" i="4" s="1"/>
  <c r="C30" i="2" l="1"/>
  <c r="G54" i="4" s="1"/>
</calcChain>
</file>

<file path=xl/sharedStrings.xml><?xml version="1.0" encoding="utf-8"?>
<sst xmlns="http://schemas.openxmlformats.org/spreadsheetml/2006/main" count="67" uniqueCount="52">
  <si>
    <t>Heat Stress Tool</t>
  </si>
  <si>
    <t>INPUTS</t>
  </si>
  <si>
    <t>Work Clothes</t>
  </si>
  <si>
    <t>Limited use vapor barrier</t>
  </si>
  <si>
    <t>Protective Clothing</t>
  </si>
  <si>
    <r>
      <t>CAF (</t>
    </r>
    <r>
      <rPr>
        <sz val="11"/>
        <color theme="1"/>
        <rFont val="Calibri"/>
        <family val="2"/>
      </rPr>
      <t>°C)</t>
    </r>
  </si>
  <si>
    <r>
      <t>WBGT Work (</t>
    </r>
    <r>
      <rPr>
        <sz val="11"/>
        <color theme="1"/>
        <rFont val="Calibri"/>
        <family val="2"/>
      </rPr>
      <t>°</t>
    </r>
    <r>
      <rPr>
        <sz val="11"/>
        <color theme="1"/>
        <rFont val="Calibri"/>
        <family val="2"/>
        <scheme val="minor"/>
      </rPr>
      <t>F)</t>
    </r>
  </si>
  <si>
    <t>2x Work Clothes</t>
  </si>
  <si>
    <t>SMS Polypropylene</t>
  </si>
  <si>
    <t>Polyolefin coveralls</t>
  </si>
  <si>
    <t>Worker wt (lbs)</t>
  </si>
  <si>
    <t>Job Prep Time (min)</t>
  </si>
  <si>
    <t>Job Prep Descrip</t>
  </si>
  <si>
    <t>Job Description</t>
  </si>
  <si>
    <t>Job Recovery Description</t>
  </si>
  <si>
    <t>PPE</t>
  </si>
  <si>
    <t>Light</t>
  </si>
  <si>
    <t>Prep Met (W)</t>
  </si>
  <si>
    <t>Work Met (W)</t>
  </si>
  <si>
    <t>Rec Met (W)</t>
  </si>
  <si>
    <t>Moderate</t>
  </si>
  <si>
    <t>Rest</t>
  </si>
  <si>
    <t>Heavy</t>
  </si>
  <si>
    <t>V Heavy</t>
  </si>
  <si>
    <t>Work Time (min)</t>
  </si>
  <si>
    <t>Recovery (min)</t>
  </si>
  <si>
    <t>Met Calcs</t>
  </si>
  <si>
    <t>Std Man Ratio</t>
  </si>
  <si>
    <t>Age</t>
  </si>
  <si>
    <t>°C</t>
  </si>
  <si>
    <r>
      <t>Effective WBGT (</t>
    </r>
    <r>
      <rPr>
        <sz val="11"/>
        <color theme="1"/>
        <rFont val="Calibri"/>
        <family val="2"/>
      </rPr>
      <t>°C)</t>
    </r>
  </si>
  <si>
    <r>
      <t>WBGT Prep (</t>
    </r>
    <r>
      <rPr>
        <sz val="11"/>
        <color theme="1"/>
        <rFont val="Calibri"/>
        <family val="2"/>
      </rPr>
      <t>°</t>
    </r>
    <r>
      <rPr>
        <sz val="11"/>
        <color theme="1"/>
        <rFont val="Calibri"/>
        <family val="2"/>
        <scheme val="minor"/>
      </rPr>
      <t>F)</t>
    </r>
  </si>
  <si>
    <t>WBGT Calcs</t>
  </si>
  <si>
    <t>Effective WBGT (°F)</t>
  </si>
  <si>
    <t>TWA Calcs</t>
  </si>
  <si>
    <r>
      <t xml:space="preserve">   </t>
    </r>
    <r>
      <rPr>
        <b/>
        <sz val="11"/>
        <color theme="1"/>
        <rFont val="Calibri"/>
        <family val="2"/>
        <scheme val="minor"/>
      </rPr>
      <t>TWA(Met) (W)</t>
    </r>
  </si>
  <si>
    <r>
      <t xml:space="preserve">   TWA(WBGT) (</t>
    </r>
    <r>
      <rPr>
        <b/>
        <sz val="11"/>
        <color theme="1"/>
        <rFont val="Calibri"/>
        <family val="2"/>
      </rPr>
      <t>°C)</t>
    </r>
  </si>
  <si>
    <t>Work</t>
  </si>
  <si>
    <r>
      <t xml:space="preserve">   TWA(WBGT) (</t>
    </r>
    <r>
      <rPr>
        <b/>
        <sz val="11"/>
        <color theme="1"/>
        <rFont val="Calibri"/>
        <family val="2"/>
      </rPr>
      <t>°F)</t>
    </r>
  </si>
  <si>
    <t>Action</t>
  </si>
  <si>
    <t>TLV</t>
  </si>
  <si>
    <t>Met</t>
  </si>
  <si>
    <t>Max Heart Rate</t>
  </si>
  <si>
    <t>For the graph</t>
  </si>
  <si>
    <r>
      <t xml:space="preserve">   </t>
    </r>
    <r>
      <rPr>
        <b/>
        <sz val="11"/>
        <color theme="1"/>
        <rFont val="Calibri"/>
        <family val="2"/>
        <scheme val="minor"/>
      </rPr>
      <t>Met</t>
    </r>
  </si>
  <si>
    <t xml:space="preserve"> WBGT</t>
  </si>
  <si>
    <t>(Work)</t>
  </si>
  <si>
    <t>NEVER IGNORE ANYONE'S SIGNS OR SYMPTOMS OF HEAT-RELATED DISORDERS!</t>
  </si>
  <si>
    <t>No warranty is expressed or implied in the use of this tool.  It is the responsibility of the user to ensure a safe working environment.</t>
  </si>
  <si>
    <r>
      <t>WBGT Recovery (</t>
    </r>
    <r>
      <rPr>
        <sz val="11"/>
        <color theme="1"/>
        <rFont val="Calibri"/>
        <family val="2"/>
      </rPr>
      <t>°F)</t>
    </r>
  </si>
  <si>
    <t>© 2019 Midwest Chemical Safety, LLC</t>
  </si>
  <si>
    <t>This tool is designed for use by individuals knowledgeable in the practice of industrial hygiene.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</si>
</sst>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s>
  <fills count="4">
    <fill>
      <patternFill patternType="none"/>
    </fill>
    <fill>
      <patternFill patternType="gray125"/>
    </fill>
    <fill>
      <patternFill patternType="solid">
        <fgColor rgb="FFFFC000"/>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0" fillId="2" borderId="0" xfId="0" applyFill="1"/>
    <xf numFmtId="0" fontId="2" fillId="0" borderId="0" xfId="0" applyFont="1" applyFill="1"/>
    <xf numFmtId="0" fontId="0" fillId="2" borderId="0" xfId="0" applyFill="1" applyAlignment="1">
      <alignment horizontal="left"/>
    </xf>
    <xf numFmtId="2" fontId="0" fillId="2" borderId="0" xfId="0" applyNumberFormat="1" applyFill="1"/>
    <xf numFmtId="2" fontId="0" fillId="0" borderId="0" xfId="0" applyNumberFormat="1"/>
    <xf numFmtId="0" fontId="0" fillId="0" borderId="0" xfId="0" applyAlignment="1">
      <alignment wrapText="1"/>
    </xf>
    <xf numFmtId="0" fontId="0" fillId="0" borderId="0" xfId="0" applyAlignment="1">
      <alignment vertical="top" wrapText="1"/>
    </xf>
    <xf numFmtId="0" fontId="0" fillId="0" borderId="0" xfId="0" applyAlignment="1">
      <alignment horizontal="right" vertical="center"/>
    </xf>
    <xf numFmtId="0" fontId="0" fillId="0" borderId="0" xfId="0" applyAlignment="1">
      <alignment horizontal="right" vertical="center" indent="2"/>
    </xf>
    <xf numFmtId="2" fontId="1" fillId="2" borderId="0" xfId="0" applyNumberFormat="1" applyFont="1" applyFill="1"/>
    <xf numFmtId="0" fontId="0" fillId="3" borderId="0" xfId="0" applyFill="1"/>
    <xf numFmtId="0" fontId="0" fillId="0" borderId="0" xfId="0" applyAlignment="1">
      <alignment horizontal="left" vertical="center" wrapText="1"/>
    </xf>
    <xf numFmtId="0" fontId="1" fillId="0" borderId="0" xfId="0" applyFont="1" applyAlignment="1">
      <alignment wrapText="1"/>
    </xf>
    <xf numFmtId="0" fontId="0" fillId="0" borderId="0" xfId="0" applyProtection="1">
      <protection locked="0"/>
    </xf>
    <xf numFmtId="0" fontId="0" fillId="0" borderId="0" xfId="0"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b="1" baseline="0">
                <a:solidFill>
                  <a:schemeClr val="tx1"/>
                </a:solidFill>
              </a:rPr>
              <a:t>Heat Stres TLV®/Action level</a:t>
            </a:r>
          </a:p>
        </c:rich>
      </c:tx>
      <c:layout>
        <c:manualLayout>
          <c:xMode val="edge"/>
          <c:yMode val="edge"/>
          <c:x val="0.32932478310322316"/>
          <c:y val="1.483954826078157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714555751778426E-2"/>
          <c:y val="0.11580199228530443"/>
          <c:w val="0.89019685039370078"/>
          <c:h val="0.60250765529308836"/>
        </c:manualLayout>
      </c:layout>
      <c:scatterChart>
        <c:scatterStyle val="lineMarker"/>
        <c:varyColors val="0"/>
        <c:ser>
          <c:idx val="0"/>
          <c:order val="0"/>
          <c:tx>
            <c:v>Action</c:v>
          </c:tx>
          <c:spPr>
            <a:ln w="25400" cap="rnd">
              <a:solidFill>
                <a:schemeClr val="accent1"/>
              </a:solidFill>
              <a:round/>
            </a:ln>
            <a:effectLst/>
          </c:spPr>
          <c:marker>
            <c:symbol val="none"/>
          </c:marker>
          <c:xVal>
            <c:numRef>
              <c:f>Data!$F$2:$F$52</c:f>
              <c:numCache>
                <c:formatCode>General</c:formatCode>
                <c:ptCount val="51"/>
                <c:pt idx="0">
                  <c:v>100</c:v>
                </c:pt>
                <c:pt idx="1">
                  <c:v>110</c:v>
                </c:pt>
                <c:pt idx="2">
                  <c:v>120</c:v>
                </c:pt>
                <c:pt idx="3">
                  <c:v>130</c:v>
                </c:pt>
                <c:pt idx="4">
                  <c:v>140</c:v>
                </c:pt>
                <c:pt idx="5">
                  <c:v>150</c:v>
                </c:pt>
                <c:pt idx="6">
                  <c:v>160</c:v>
                </c:pt>
                <c:pt idx="7">
                  <c:v>170</c:v>
                </c:pt>
                <c:pt idx="8">
                  <c:v>180</c:v>
                </c:pt>
                <c:pt idx="9">
                  <c:v>190</c:v>
                </c:pt>
                <c:pt idx="10">
                  <c:v>200</c:v>
                </c:pt>
                <c:pt idx="11">
                  <c:v>210</c:v>
                </c:pt>
                <c:pt idx="12">
                  <c:v>220</c:v>
                </c:pt>
                <c:pt idx="13">
                  <c:v>230</c:v>
                </c:pt>
                <c:pt idx="14">
                  <c:v>240</c:v>
                </c:pt>
                <c:pt idx="15">
                  <c:v>250</c:v>
                </c:pt>
                <c:pt idx="16">
                  <c:v>260</c:v>
                </c:pt>
                <c:pt idx="17">
                  <c:v>270</c:v>
                </c:pt>
                <c:pt idx="18">
                  <c:v>280</c:v>
                </c:pt>
                <c:pt idx="19">
                  <c:v>290</c:v>
                </c:pt>
                <c:pt idx="20">
                  <c:v>300</c:v>
                </c:pt>
                <c:pt idx="21">
                  <c:v>310</c:v>
                </c:pt>
                <c:pt idx="22">
                  <c:v>320</c:v>
                </c:pt>
                <c:pt idx="23">
                  <c:v>330</c:v>
                </c:pt>
                <c:pt idx="24">
                  <c:v>340</c:v>
                </c:pt>
                <c:pt idx="25">
                  <c:v>350</c:v>
                </c:pt>
                <c:pt idx="26">
                  <c:v>360</c:v>
                </c:pt>
                <c:pt idx="27">
                  <c:v>370</c:v>
                </c:pt>
                <c:pt idx="28">
                  <c:v>380</c:v>
                </c:pt>
                <c:pt idx="29">
                  <c:v>390</c:v>
                </c:pt>
                <c:pt idx="30">
                  <c:v>400</c:v>
                </c:pt>
                <c:pt idx="31">
                  <c:v>410</c:v>
                </c:pt>
                <c:pt idx="32">
                  <c:v>420</c:v>
                </c:pt>
                <c:pt idx="33">
                  <c:v>430</c:v>
                </c:pt>
                <c:pt idx="34">
                  <c:v>440</c:v>
                </c:pt>
                <c:pt idx="35">
                  <c:v>450</c:v>
                </c:pt>
                <c:pt idx="36">
                  <c:v>460</c:v>
                </c:pt>
                <c:pt idx="37">
                  <c:v>470</c:v>
                </c:pt>
                <c:pt idx="38">
                  <c:v>480</c:v>
                </c:pt>
                <c:pt idx="39">
                  <c:v>490</c:v>
                </c:pt>
                <c:pt idx="40">
                  <c:v>500</c:v>
                </c:pt>
                <c:pt idx="41">
                  <c:v>510</c:v>
                </c:pt>
                <c:pt idx="42">
                  <c:v>520</c:v>
                </c:pt>
                <c:pt idx="43">
                  <c:v>530</c:v>
                </c:pt>
                <c:pt idx="44">
                  <c:v>540</c:v>
                </c:pt>
                <c:pt idx="45">
                  <c:v>550</c:v>
                </c:pt>
                <c:pt idx="46">
                  <c:v>560</c:v>
                </c:pt>
                <c:pt idx="47">
                  <c:v>570</c:v>
                </c:pt>
                <c:pt idx="48">
                  <c:v>580</c:v>
                </c:pt>
                <c:pt idx="49">
                  <c:v>590</c:v>
                </c:pt>
                <c:pt idx="50">
                  <c:v>600</c:v>
                </c:pt>
              </c:numCache>
            </c:numRef>
          </c:xVal>
          <c:yVal>
            <c:numRef>
              <c:f>Data!$G$2:$G$52</c:f>
              <c:numCache>
                <c:formatCode>General</c:formatCode>
                <c:ptCount val="51"/>
                <c:pt idx="0">
                  <c:v>89.06</c:v>
                </c:pt>
                <c:pt idx="1">
                  <c:v>88.00945365068425</c:v>
                </c:pt>
                <c:pt idx="2">
                  <c:v>87.050379975311287</c:v>
                </c:pt>
                <c:pt idx="3">
                  <c:v>86.168117718452478</c:v>
                </c:pt>
                <c:pt idx="4">
                  <c:v>85.351270454486311</c:v>
                </c:pt>
                <c:pt idx="5">
                  <c:v>84.590803845166803</c:v>
                </c:pt>
                <c:pt idx="6">
                  <c:v>83.87943484019263</c:v>
                </c:pt>
                <c:pt idx="7">
                  <c:v>83.211206375419408</c:v>
                </c:pt>
                <c:pt idx="8">
                  <c:v>82.581183820478088</c:v>
                </c:pt>
                <c:pt idx="9">
                  <c:v>81.985233607817207</c:v>
                </c:pt>
                <c:pt idx="10">
                  <c:v>81.419858710048146</c:v>
                </c:pt>
                <c:pt idx="11">
                  <c:v>80.882074299653141</c:v>
                </c:pt>
                <c:pt idx="12">
                  <c:v>80.369312360732408</c:v>
                </c:pt>
                <c:pt idx="13">
                  <c:v>79.879347521873484</c:v>
                </c:pt>
                <c:pt idx="14">
                  <c:v>79.410238685359445</c:v>
                </c:pt>
                <c:pt idx="15">
                  <c:v>78.960282579903691</c:v>
                </c:pt>
                <c:pt idx="16">
                  <c:v>78.527976428500637</c:v>
                </c:pt>
                <c:pt idx="17">
                  <c:v>78.111987665644904</c:v>
                </c:pt>
                <c:pt idx="18">
                  <c:v>77.711129164534469</c:v>
                </c:pt>
                <c:pt idx="19">
                  <c:v>77.324338813324488</c:v>
                </c:pt>
                <c:pt idx="20">
                  <c:v>76.950662555214961</c:v>
                </c:pt>
                <c:pt idx="21">
                  <c:v>76.589240210486153</c:v>
                </c:pt>
                <c:pt idx="22">
                  <c:v>76.239293550240788</c:v>
                </c:pt>
                <c:pt idx="23">
                  <c:v>75.900116205899209</c:v>
                </c:pt>
                <c:pt idx="24">
                  <c:v>75.571065085467566</c:v>
                </c:pt>
                <c:pt idx="25">
                  <c:v>75.25155303439</c:v>
                </c:pt>
                <c:pt idx="26">
                  <c:v>74.941042530526261</c:v>
                </c:pt>
                <c:pt idx="27">
                  <c:v>74.639040243179664</c:v>
                </c:pt>
                <c:pt idx="28">
                  <c:v>74.345092317865365</c:v>
                </c:pt>
                <c:pt idx="29">
                  <c:v>74.058780273667452</c:v>
                </c:pt>
                <c:pt idx="30">
                  <c:v>73.779717420096318</c:v>
                </c:pt>
                <c:pt idx="31">
                  <c:v>73.507545716453109</c:v>
                </c:pt>
                <c:pt idx="32">
                  <c:v>73.241933009701285</c:v>
                </c:pt>
                <c:pt idx="33">
                  <c:v>72.982570597390094</c:v>
                </c:pt>
                <c:pt idx="34">
                  <c:v>72.729171070780552</c:v>
                </c:pt>
                <c:pt idx="35">
                  <c:v>72.481466400381777</c:v>
                </c:pt>
                <c:pt idx="36">
                  <c:v>72.239206231921656</c:v>
                </c:pt>
                <c:pt idx="37">
                  <c:v>72.002156365591503</c:v>
                </c:pt>
                <c:pt idx="38">
                  <c:v>71.770097395407603</c:v>
                </c:pt>
                <c:pt idx="39">
                  <c:v>71.542823488876323</c:v>
                </c:pt>
                <c:pt idx="40">
                  <c:v>71.320141289951835</c:v>
                </c:pt>
                <c:pt idx="41">
                  <c:v>71.101868930634382</c:v>
                </c:pt>
                <c:pt idx="42">
                  <c:v>70.887835138548809</c:v>
                </c:pt>
                <c:pt idx="43">
                  <c:v>70.677878429531972</c:v>
                </c:pt>
                <c:pt idx="44">
                  <c:v>70.471846375693048</c:v>
                </c:pt>
                <c:pt idx="45">
                  <c:v>70.269594940636097</c:v>
                </c:pt>
                <c:pt idx="46">
                  <c:v>70.070987874582642</c:v>
                </c:pt>
                <c:pt idx="47">
                  <c:v>69.875896163032166</c:v>
                </c:pt>
                <c:pt idx="48">
                  <c:v>69.68419752337266</c:v>
                </c:pt>
                <c:pt idx="49">
                  <c:v>69.495775944522393</c:v>
                </c:pt>
                <c:pt idx="50">
                  <c:v>69.310521265263134</c:v>
                </c:pt>
              </c:numCache>
            </c:numRef>
          </c:yVal>
          <c:smooth val="0"/>
          <c:extLst>
            <c:ext xmlns:c16="http://schemas.microsoft.com/office/drawing/2014/chart" uri="{C3380CC4-5D6E-409C-BE32-E72D297353CC}">
              <c16:uniqueId val="{00000000-612E-4CC9-811B-D8DF037A6512}"/>
            </c:ext>
          </c:extLst>
        </c:ser>
        <c:ser>
          <c:idx val="1"/>
          <c:order val="1"/>
          <c:tx>
            <c:v>TLV</c:v>
          </c:tx>
          <c:spPr>
            <a:ln w="25400" cap="rnd">
              <a:solidFill>
                <a:srgbClr val="FF0000"/>
              </a:solidFill>
              <a:round/>
            </a:ln>
            <a:effectLst/>
          </c:spPr>
          <c:marker>
            <c:symbol val="none"/>
          </c:marker>
          <c:xVal>
            <c:numRef>
              <c:f>Data!$F$2:$F$52</c:f>
              <c:numCache>
                <c:formatCode>General</c:formatCode>
                <c:ptCount val="51"/>
                <c:pt idx="0">
                  <c:v>100</c:v>
                </c:pt>
                <c:pt idx="1">
                  <c:v>110</c:v>
                </c:pt>
                <c:pt idx="2">
                  <c:v>120</c:v>
                </c:pt>
                <c:pt idx="3">
                  <c:v>130</c:v>
                </c:pt>
                <c:pt idx="4">
                  <c:v>140</c:v>
                </c:pt>
                <c:pt idx="5">
                  <c:v>150</c:v>
                </c:pt>
                <c:pt idx="6">
                  <c:v>160</c:v>
                </c:pt>
                <c:pt idx="7">
                  <c:v>170</c:v>
                </c:pt>
                <c:pt idx="8">
                  <c:v>180</c:v>
                </c:pt>
                <c:pt idx="9">
                  <c:v>190</c:v>
                </c:pt>
                <c:pt idx="10">
                  <c:v>200</c:v>
                </c:pt>
                <c:pt idx="11">
                  <c:v>210</c:v>
                </c:pt>
                <c:pt idx="12">
                  <c:v>220</c:v>
                </c:pt>
                <c:pt idx="13">
                  <c:v>230</c:v>
                </c:pt>
                <c:pt idx="14">
                  <c:v>240</c:v>
                </c:pt>
                <c:pt idx="15">
                  <c:v>250</c:v>
                </c:pt>
                <c:pt idx="16">
                  <c:v>260</c:v>
                </c:pt>
                <c:pt idx="17">
                  <c:v>270</c:v>
                </c:pt>
                <c:pt idx="18">
                  <c:v>280</c:v>
                </c:pt>
                <c:pt idx="19">
                  <c:v>290</c:v>
                </c:pt>
                <c:pt idx="20">
                  <c:v>300</c:v>
                </c:pt>
                <c:pt idx="21">
                  <c:v>310</c:v>
                </c:pt>
                <c:pt idx="22">
                  <c:v>320</c:v>
                </c:pt>
                <c:pt idx="23">
                  <c:v>330</c:v>
                </c:pt>
                <c:pt idx="24">
                  <c:v>340</c:v>
                </c:pt>
                <c:pt idx="25">
                  <c:v>350</c:v>
                </c:pt>
                <c:pt idx="26">
                  <c:v>360</c:v>
                </c:pt>
                <c:pt idx="27">
                  <c:v>370</c:v>
                </c:pt>
                <c:pt idx="28">
                  <c:v>380</c:v>
                </c:pt>
                <c:pt idx="29">
                  <c:v>390</c:v>
                </c:pt>
                <c:pt idx="30">
                  <c:v>400</c:v>
                </c:pt>
                <c:pt idx="31">
                  <c:v>410</c:v>
                </c:pt>
                <c:pt idx="32">
                  <c:v>420</c:v>
                </c:pt>
                <c:pt idx="33">
                  <c:v>430</c:v>
                </c:pt>
                <c:pt idx="34">
                  <c:v>440</c:v>
                </c:pt>
                <c:pt idx="35">
                  <c:v>450</c:v>
                </c:pt>
                <c:pt idx="36">
                  <c:v>460</c:v>
                </c:pt>
                <c:pt idx="37">
                  <c:v>470</c:v>
                </c:pt>
                <c:pt idx="38">
                  <c:v>480</c:v>
                </c:pt>
                <c:pt idx="39">
                  <c:v>490</c:v>
                </c:pt>
                <c:pt idx="40">
                  <c:v>500</c:v>
                </c:pt>
                <c:pt idx="41">
                  <c:v>510</c:v>
                </c:pt>
                <c:pt idx="42">
                  <c:v>520</c:v>
                </c:pt>
                <c:pt idx="43">
                  <c:v>530</c:v>
                </c:pt>
                <c:pt idx="44">
                  <c:v>540</c:v>
                </c:pt>
                <c:pt idx="45">
                  <c:v>550</c:v>
                </c:pt>
                <c:pt idx="46">
                  <c:v>560</c:v>
                </c:pt>
                <c:pt idx="47">
                  <c:v>570</c:v>
                </c:pt>
                <c:pt idx="48">
                  <c:v>580</c:v>
                </c:pt>
                <c:pt idx="49">
                  <c:v>590</c:v>
                </c:pt>
                <c:pt idx="50">
                  <c:v>600</c:v>
                </c:pt>
              </c:numCache>
            </c:numRef>
          </c:xVal>
          <c:yVal>
            <c:numRef>
              <c:f>Data!$H$2:$H$52</c:f>
              <c:numCache>
                <c:formatCode>General</c:formatCode>
                <c:ptCount val="51"/>
                <c:pt idx="0">
                  <c:v>92.66</c:v>
                </c:pt>
                <c:pt idx="1">
                  <c:v>91.803171417224746</c:v>
                </c:pt>
                <c:pt idx="2">
                  <c:v>91.020948206814168</c:v>
                </c:pt>
                <c:pt idx="3">
                  <c:v>90.301372607248481</c:v>
                </c:pt>
                <c:pt idx="4">
                  <c:v>89.635149661460474</c:v>
                </c:pt>
                <c:pt idx="5">
                  <c:v>89.014910937547398</c:v>
                </c:pt>
                <c:pt idx="6">
                  <c:v>88.43471635902236</c:v>
                </c:pt>
                <c:pt idx="7">
                  <c:v>87.889707327469736</c:v>
                </c:pt>
                <c:pt idx="8">
                  <c:v>87.37585914436157</c:v>
                </c:pt>
                <c:pt idx="9">
                  <c:v>86.889800460276447</c:v>
                </c:pt>
                <c:pt idx="10">
                  <c:v>86.428679089755605</c:v>
                </c:pt>
                <c:pt idx="11">
                  <c:v>85.990060599007876</c:v>
                </c:pt>
                <c:pt idx="12">
                  <c:v>85.57185050698034</c:v>
                </c:pt>
                <c:pt idx="13">
                  <c:v>85.17223379443584</c:v>
                </c:pt>
                <c:pt idx="14">
                  <c:v>84.789627296569762</c:v>
                </c:pt>
                <c:pt idx="15">
                  <c:v>84.42264182048882</c:v>
                </c:pt>
                <c:pt idx="16">
                  <c:v>84.070051697004089</c:v>
                </c:pt>
                <c:pt idx="17">
                  <c:v>83.730770081908958</c:v>
                </c:pt>
                <c:pt idx="18">
                  <c:v>83.403828751216054</c:v>
                </c:pt>
                <c:pt idx="19">
                  <c:v>83.088361443491607</c:v>
                </c:pt>
                <c:pt idx="20">
                  <c:v>82.783590027302992</c:v>
                </c:pt>
                <c:pt idx="21">
                  <c:v>82.48881293763057</c:v>
                </c:pt>
                <c:pt idx="22">
                  <c:v>82.203395448777954</c:v>
                </c:pt>
                <c:pt idx="23">
                  <c:v>81.926761444527727</c:v>
                </c:pt>
                <c:pt idx="24">
                  <c:v>81.65838641722533</c:v>
                </c:pt>
                <c:pt idx="25">
                  <c:v>81.397791481949298</c:v>
                </c:pt>
                <c:pt idx="26">
                  <c:v>81.144538234117164</c:v>
                </c:pt>
                <c:pt idx="27">
                  <c:v>80.898224311813209</c:v>
                </c:pt>
                <c:pt idx="28">
                  <c:v>80.658479550032041</c:v>
                </c:pt>
                <c:pt idx="29">
                  <c:v>80.424962634551477</c:v>
                </c:pt>
                <c:pt idx="30">
                  <c:v>80.197358179511184</c:v>
                </c:pt>
                <c:pt idx="31">
                  <c:v>79.975374165901485</c:v>
                </c:pt>
                <c:pt idx="32">
                  <c:v>79.75873968876347</c:v>
                </c:pt>
                <c:pt idx="33">
                  <c:v>79.547202969502564</c:v>
                </c:pt>
                <c:pt idx="34">
                  <c:v>79.340529596735934</c:v>
                </c:pt>
                <c:pt idx="35">
                  <c:v>79.138500964850394</c:v>
                </c:pt>
                <c:pt idx="36">
                  <c:v>78.94091288419142</c:v>
                </c:pt>
                <c:pt idx="37">
                  <c:v>78.747574340730651</c:v>
                </c:pt>
                <c:pt idx="38">
                  <c:v>78.558306386325341</c:v>
                </c:pt>
                <c:pt idx="39">
                  <c:v>78.372941143409776</c:v>
                </c:pt>
                <c:pt idx="40">
                  <c:v>78.191320910244428</c:v>
                </c:pt>
                <c:pt idx="41">
                  <c:v>78.013297354772732</c:v>
                </c:pt>
                <c:pt idx="42">
                  <c:v>77.838730786759669</c:v>
                </c:pt>
                <c:pt idx="43">
                  <c:v>77.667489499263667</c:v>
                </c:pt>
                <c:pt idx="44">
                  <c:v>77.499449171664551</c:v>
                </c:pt>
                <c:pt idx="45">
                  <c:v>77.334492327469164</c:v>
                </c:pt>
                <c:pt idx="46">
                  <c:v>77.172507840971662</c:v>
                </c:pt>
                <c:pt idx="47">
                  <c:v>77.013390487579429</c:v>
                </c:pt>
                <c:pt idx="48">
                  <c:v>76.857040533247215</c:v>
                </c:pt>
                <c:pt idx="49">
                  <c:v>76.703363359007625</c:v>
                </c:pt>
                <c:pt idx="50">
                  <c:v>76.552269117058586</c:v>
                </c:pt>
              </c:numCache>
            </c:numRef>
          </c:yVal>
          <c:smooth val="0"/>
          <c:extLst>
            <c:ext xmlns:c16="http://schemas.microsoft.com/office/drawing/2014/chart" uri="{C3380CC4-5D6E-409C-BE32-E72D297353CC}">
              <c16:uniqueId val="{00000001-612E-4CC9-811B-D8DF037A6512}"/>
            </c:ext>
          </c:extLst>
        </c:ser>
        <c:ser>
          <c:idx val="2"/>
          <c:order val="2"/>
          <c:tx>
            <c:v>TWACalc</c:v>
          </c:tx>
          <c:spPr>
            <a:ln w="28575" cap="rnd">
              <a:noFill/>
              <a:round/>
            </a:ln>
            <a:effectLst/>
          </c:spPr>
          <c:marker>
            <c:symbol val="diamond"/>
            <c:size val="12"/>
            <c:spPr>
              <a:solidFill>
                <a:srgbClr val="00B050">
                  <a:alpha val="96000"/>
                </a:srgbClr>
              </a:solidFill>
              <a:ln w="9525">
                <a:solidFill>
                  <a:schemeClr val="tx1"/>
                </a:solidFill>
              </a:ln>
              <a:effectLst/>
            </c:spPr>
          </c:marker>
          <c:xVal>
            <c:numRef>
              <c:f>'Input, Calculation and Graphs'!$B$30</c:f>
              <c:numCache>
                <c:formatCode>0.00</c:formatCode>
                <c:ptCount val="1"/>
                <c:pt idx="0">
                  <c:v>424.78354978354974</c:v>
                </c:pt>
              </c:numCache>
            </c:numRef>
          </c:xVal>
          <c:yVal>
            <c:numRef>
              <c:f>'Input, Calculation and Graphs'!$C$30</c:f>
              <c:numCache>
                <c:formatCode>0.00</c:formatCode>
                <c:ptCount val="1"/>
                <c:pt idx="0">
                  <c:v>78</c:v>
                </c:pt>
              </c:numCache>
            </c:numRef>
          </c:yVal>
          <c:smooth val="0"/>
          <c:extLst>
            <c:ext xmlns:c16="http://schemas.microsoft.com/office/drawing/2014/chart" uri="{C3380CC4-5D6E-409C-BE32-E72D297353CC}">
              <c16:uniqueId val="{00000002-2E8A-4E31-BE4B-A788A2845193}"/>
            </c:ext>
          </c:extLst>
        </c:ser>
        <c:dLbls>
          <c:showLegendKey val="0"/>
          <c:showVal val="0"/>
          <c:showCatName val="0"/>
          <c:showSerName val="0"/>
          <c:showPercent val="0"/>
          <c:showBubbleSize val="0"/>
        </c:dLbls>
        <c:axId val="723999272"/>
        <c:axId val="723995008"/>
      </c:scatterChart>
      <c:valAx>
        <c:axId val="723999272"/>
        <c:scaling>
          <c:orientation val="minMax"/>
          <c:max val="600"/>
          <c:min val="100"/>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baseline="0">
                    <a:solidFill>
                      <a:schemeClr val="tx1"/>
                    </a:solidFill>
                  </a:rPr>
                  <a:t>TWA(Met), W</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3995008"/>
        <c:crosses val="autoZero"/>
        <c:crossBetween val="midCat"/>
        <c:majorUnit val="50"/>
        <c:minorUnit val="1"/>
      </c:valAx>
      <c:valAx>
        <c:axId val="723995008"/>
        <c:scaling>
          <c:orientation val="minMax"/>
          <c:max val="95"/>
          <c:min val="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baseline="0">
                    <a:solidFill>
                      <a:schemeClr val="tx1"/>
                    </a:solidFill>
                  </a:rPr>
                  <a:t>TWA (WBGT(eff)) °F</a:t>
                </a:r>
              </a:p>
            </c:rich>
          </c:tx>
          <c:layout>
            <c:manualLayout>
              <c:xMode val="edge"/>
              <c:yMode val="edge"/>
              <c:x val="9.2011377788527495E-3"/>
              <c:y val="0.325948457458170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3999272"/>
        <c:crosses val="autoZero"/>
        <c:crossBetween val="midCat"/>
      </c:valAx>
      <c:spPr>
        <a:noFill/>
        <a:ln>
          <a:noFill/>
        </a:ln>
        <a:effectLst/>
      </c:spPr>
    </c:plotArea>
    <c:legend>
      <c:legendPos val="b"/>
      <c:layout>
        <c:manualLayout>
          <c:xMode val="edge"/>
          <c:yMode val="edge"/>
          <c:x val="0.36390898343601213"/>
          <c:y val="0.87571843277544437"/>
          <c:w val="0.34086996588769297"/>
          <c:h val="4.76445923363243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123824</xdr:colOff>
      <xdr:row>1</xdr:row>
      <xdr:rowOff>114299</xdr:rowOff>
    </xdr:from>
    <xdr:to>
      <xdr:col>9</xdr:col>
      <xdr:colOff>14287</xdr:colOff>
      <xdr:row>13</xdr:row>
      <xdr:rowOff>66675</xdr:rowOff>
    </xdr:to>
    <xdr:sp macro="" textlink="">
      <xdr:nvSpPr>
        <xdr:cNvPr id="2" name="TextBox 1">
          <a:extLst>
            <a:ext uri="{FF2B5EF4-FFF2-40B4-BE49-F238E27FC236}">
              <a16:creationId xmlns:a16="http://schemas.microsoft.com/office/drawing/2014/main" id="{F97E3FFE-45C2-4761-BD20-188AEC7F0228}"/>
            </a:ext>
          </a:extLst>
        </xdr:cNvPr>
        <xdr:cNvSpPr txBox="1"/>
      </xdr:nvSpPr>
      <xdr:spPr>
        <a:xfrm>
          <a:off x="123824" y="295274"/>
          <a:ext cx="6524626" cy="2143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This Excel spreadsheet is designed to calculate the 1-hour time weighted average (TWA) exposure for heat stress conditions.  It should be used only by those familiar with the American Conference of Governmental Industrial Hygienists Threshold Limit Value® calculations for heat stress.  The warnings from the 2018 TLV® Booklet apply to the use of this spreadsheet.</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TWA for heat stress is calculated in hourly segments.  This spreadsheet assumes a three segments per hour:  (1) Work Preparation, (2) Work and (3) Recovery Period  </a:t>
          </a:r>
          <a:r>
            <a:rPr lang="en-US"/>
            <a:t> </a:t>
          </a:r>
        </a:p>
        <a:p>
          <a:r>
            <a:rPr lang="en-US" sz="1100" b="0" i="0" u="none" strike="noStrike">
              <a:solidFill>
                <a:schemeClr val="dk1"/>
              </a:solidFill>
              <a:effectLst/>
              <a:latin typeface="+mn-lt"/>
              <a:ea typeface="+mn-ea"/>
              <a:cs typeface="+mn-cs"/>
            </a:rPr>
            <a:t>Input values are US English Units: °F and lbs.  Coversions to SI units are performed internally for computational purposes.  The dark yellow boxes are computed values</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graph is limited to a calculated TWA WBGT Temperature of 65-95 °F and TWA MET of 100-600 W.  Values outside this range will be calculated but not displayed on the graph.</a:t>
          </a:r>
          <a:r>
            <a:rPr lang="en-US"/>
            <a:t> </a:t>
          </a:r>
          <a:endParaRPr lang="en-US" sz="1100"/>
        </a:p>
      </xdr:txBody>
    </xdr:sp>
    <xdr:clientData/>
  </xdr:twoCellAnchor>
  <xdr:twoCellAnchor>
    <xdr:from>
      <xdr:col>0</xdr:col>
      <xdr:colOff>114299</xdr:colOff>
      <xdr:row>13</xdr:row>
      <xdr:rowOff>142875</xdr:rowOff>
    </xdr:from>
    <xdr:to>
      <xdr:col>9</xdr:col>
      <xdr:colOff>19050</xdr:colOff>
      <xdr:row>46</xdr:row>
      <xdr:rowOff>14288</xdr:rowOff>
    </xdr:to>
    <xdr:sp macro="" textlink="">
      <xdr:nvSpPr>
        <xdr:cNvPr id="3" name="TextBox 2">
          <a:extLst>
            <a:ext uri="{FF2B5EF4-FFF2-40B4-BE49-F238E27FC236}">
              <a16:creationId xmlns:a16="http://schemas.microsoft.com/office/drawing/2014/main" id="{CCDDA9C0-E3B3-49A8-AD30-95BCB975BAF3}"/>
            </a:ext>
          </a:extLst>
        </xdr:cNvPr>
        <xdr:cNvSpPr txBox="1"/>
      </xdr:nvSpPr>
      <xdr:spPr>
        <a:xfrm>
          <a:off x="114299" y="2514600"/>
          <a:ext cx="6538914" cy="5843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Definitions</a:t>
          </a:r>
          <a:r>
            <a:rPr lang="en-US" sz="1100" b="1" baseline="0"/>
            <a:t> and Input</a:t>
          </a:r>
        </a:p>
        <a:p>
          <a:r>
            <a:rPr lang="en-US" sz="1100" b="1" baseline="0"/>
            <a:t>     Input Calculation and Graph Tab</a:t>
          </a:r>
        </a:p>
        <a:p>
          <a:r>
            <a:rPr lang="en-US" sz="1100" b="0" baseline="0"/>
            <a:t>      </a:t>
          </a:r>
          <a:r>
            <a:rPr lang="en-US" sz="1100" b="1" baseline="0"/>
            <a:t>WBGT Temperature (Prep/Work/Recovery)</a:t>
          </a:r>
          <a:r>
            <a:rPr lang="en-US" sz="1100" b="0" baseline="0"/>
            <a:t>: Input the measured or estimated WBGT Temperature for each work phase.  Input in °F.  See note 2 below.</a:t>
          </a:r>
        </a:p>
        <a:p>
          <a:r>
            <a:rPr lang="en-US" sz="1100" b="0" baseline="0"/>
            <a:t>       </a:t>
          </a:r>
          <a:r>
            <a:rPr lang="en-US" sz="1100" b="1" baseline="0"/>
            <a:t>Protective Clothing:</a:t>
          </a:r>
          <a:r>
            <a:rPr lang="en-US" sz="1100" b="0" baseline="0"/>
            <a:t>  From the dropdown menu, select the protective clothing that will be worn during the work phase of the evolution.  It is assumed that normal work clothes (CAF=0) will be worn during prep and recovery phases.  </a:t>
          </a:r>
          <a:r>
            <a:rPr lang="en-US" sz="1100" b="1" baseline="0"/>
            <a:t>LEVEL A CLOTHING IS NOT SUPPORTED IN THIS SPREADSHEET!</a:t>
          </a:r>
          <a:endParaRPr lang="en-US" sz="1100" b="0" baseline="0"/>
        </a:p>
        <a:p>
          <a:r>
            <a:rPr lang="en-US" sz="1100" b="0" baseline="0"/>
            <a:t>      </a:t>
          </a:r>
          <a:r>
            <a:rPr lang="en-US" sz="1100" b="1" baseline="0"/>
            <a:t>Job Description (Prep/Work/Recovery):</a:t>
          </a:r>
          <a:r>
            <a:rPr lang="en-US" sz="1100" b="0" baseline="0"/>
            <a:t>  Select the qualitative exertion level for each phase of evolution from the dropdown menu (Rest, Light, Moderate, Heavy, V. Heavy).</a:t>
          </a:r>
        </a:p>
        <a:p>
          <a:r>
            <a:rPr lang="en-US" sz="1100" b="0" baseline="0"/>
            <a:t>      </a:t>
          </a:r>
          <a:r>
            <a:rPr lang="en-US" sz="1100" b="1" baseline="0"/>
            <a:t>Time:</a:t>
          </a:r>
          <a:r>
            <a:rPr lang="en-US" sz="1100" b="0" baseline="0"/>
            <a:t>  Enter the time, in minutes for each phase of hte evolution (Preparation, Work and Recovery).  The total should be 60 minutes.  Do NOT exceed 90 minutes total evolution for the evaluation of heat stress.</a:t>
          </a:r>
        </a:p>
        <a:p>
          <a:r>
            <a:rPr lang="en-US" sz="1100" b="0" baseline="0"/>
            <a:t>       </a:t>
          </a:r>
          <a:r>
            <a:rPr lang="en-US" sz="1100" b="1" baseline="0"/>
            <a:t>Age: </a:t>
          </a:r>
          <a:r>
            <a:rPr lang="en-US" sz="1100" b="0" baseline="0"/>
            <a:t>Enter the worker's age, in years.</a:t>
          </a:r>
        </a:p>
        <a:p>
          <a:r>
            <a:rPr lang="en-US" sz="1100" b="0" baseline="0"/>
            <a:t>       </a:t>
          </a:r>
          <a:r>
            <a:rPr lang="en-US" sz="1100" b="1" baseline="0"/>
            <a:t>Weight:  </a:t>
          </a:r>
          <a:r>
            <a:rPr lang="en-US" sz="1100" b="0" baseline="0"/>
            <a:t>Enter the worker's weight in pounds.</a:t>
          </a:r>
        </a:p>
        <a:p>
          <a:endParaRPr lang="en-US" sz="1100" b="0" baseline="0"/>
        </a:p>
        <a:p>
          <a:r>
            <a:rPr lang="en-US" sz="1100" b="0" baseline="0"/>
            <a:t>The maxium heart rate for physiological monitoring is calculated base on age (180-age).</a:t>
          </a:r>
        </a:p>
        <a:p>
          <a:r>
            <a:rPr lang="en-US" sz="1100" b="0" baseline="0"/>
            <a:t>The TWA exposure is calculated and graphically displayed as a green diamond on the Action Level/TLV chart.</a:t>
          </a:r>
        </a:p>
        <a:p>
          <a:endParaRPr lang="en-US" sz="1100" b="0" baseline="0"/>
        </a:p>
        <a:p>
          <a:r>
            <a:rPr lang="en-US" sz="1100" b="1" baseline="0"/>
            <a:t>NOTE:  The "Action Limit" should be considered the "No-Exceed" Limit for unacclimatized workers</a:t>
          </a:r>
        </a:p>
        <a:p>
          <a:endParaRPr lang="en-US" sz="1100" b="1" baseline="0"/>
        </a:p>
        <a:p>
          <a:r>
            <a:rPr lang="en-US" sz="1100" b="1" baseline="0"/>
            <a:t>Notes:</a:t>
          </a:r>
        </a:p>
        <a:p>
          <a:r>
            <a:rPr lang="en-US" sz="1100" b="0" baseline="0"/>
            <a:t>1)  The equations for the Action Limit and TLV displayed in the chart were obtained from the TLV Documentation for Heat Stress (2009) and converted to degrees F.  The equations are:</a:t>
          </a:r>
        </a:p>
        <a:p>
          <a:r>
            <a:rPr lang="en-US" sz="1100" b="0" baseline="0"/>
            <a:t>       Action Limit:  TWA(WBGT, °F) = [1.8(59.9-14.1log(Met)]+32</a:t>
          </a:r>
        </a:p>
        <a:p>
          <a:r>
            <a:rPr lang="en-US" sz="1100" b="0" baseline="0"/>
            <a:t>       TLV:  </a:t>
          </a:r>
          <a:r>
            <a:rPr lang="en-US" sz="1100" b="0" baseline="0">
              <a:solidFill>
                <a:schemeClr val="dk1"/>
              </a:solidFill>
              <a:effectLst/>
              <a:latin typeface="+mn-lt"/>
              <a:ea typeface="+mn-ea"/>
              <a:cs typeface="+mn-cs"/>
            </a:rPr>
            <a:t>TWA(WBGT, °F) = [1.8(56.7-11.5log(Met)]+32</a:t>
          </a:r>
        </a:p>
        <a:p>
          <a:r>
            <a:rPr lang="en-US" sz="1100" b="0" baseline="0">
              <a:solidFill>
                <a:schemeClr val="dk1"/>
              </a:solidFill>
              <a:effectLst/>
              <a:latin typeface="+mn-lt"/>
              <a:ea typeface="+mn-ea"/>
              <a:cs typeface="+mn-cs"/>
            </a:rPr>
            <a:t>2) WBGT can be estimated using data from https://forecast.weather.gov or from Liljegren et al. J. Occup. Ind. Hyg, 2008, 5, 645-655.  Estimates will provide less reliable data than actual measurements.</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This tool originally appeared:  Elston, H.J, Schmoldt M. J.  </a:t>
          </a:r>
          <a:r>
            <a:rPr lang="en-US" sz="1100" b="0" i="1" baseline="0">
              <a:solidFill>
                <a:schemeClr val="dk1"/>
              </a:solidFill>
              <a:effectLst/>
              <a:latin typeface="+mn-lt"/>
              <a:ea typeface="+mn-ea"/>
              <a:cs typeface="+mn-cs"/>
            </a:rPr>
            <a:t>J. Chem. Health Safe.</a:t>
          </a:r>
          <a:r>
            <a:rPr lang="en-US" sz="1100" b="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2019,</a:t>
          </a:r>
          <a:r>
            <a:rPr lang="en-US" sz="1100" b="0" baseline="0">
              <a:solidFill>
                <a:schemeClr val="dk1"/>
              </a:solidFill>
              <a:effectLst/>
              <a:latin typeface="+mn-lt"/>
              <a:ea typeface="+mn-ea"/>
              <a:cs typeface="+mn-cs"/>
            </a:rPr>
            <a:t> </a:t>
          </a:r>
          <a:r>
            <a:rPr lang="en-US" sz="1100" b="0" i="1" baseline="0">
              <a:solidFill>
                <a:schemeClr val="dk1"/>
              </a:solidFill>
              <a:effectLst/>
              <a:latin typeface="+mn-lt"/>
              <a:ea typeface="+mn-ea"/>
              <a:cs typeface="+mn-cs"/>
            </a:rPr>
            <a:t>26(6)</a:t>
          </a:r>
          <a:r>
            <a:rPr lang="en-US" sz="1100" b="0" baseline="0">
              <a:solidFill>
                <a:schemeClr val="dk1"/>
              </a:solidFill>
              <a:effectLst/>
              <a:latin typeface="+mn-lt"/>
              <a:ea typeface="+mn-ea"/>
              <a:cs typeface="+mn-cs"/>
            </a:rPr>
            <a:t>, 17-19.</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TLV, Threshold Limit Value, ACGIH and American Conference of Governmental Industrial Hygienists are all registered trademarks of the American Conference of Governmental Industrial Hygienists. </a:t>
          </a:r>
          <a:endParaRPr lang="en-US" sz="1100" b="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633412</xdr:colOff>
      <xdr:row>10</xdr:row>
      <xdr:rowOff>14289</xdr:rowOff>
    </xdr:from>
    <xdr:to>
      <xdr:col>11</xdr:col>
      <xdr:colOff>219074</xdr:colOff>
      <xdr:row>33</xdr:row>
      <xdr:rowOff>130970</xdr:rowOff>
    </xdr:to>
    <xdr:graphicFrame macro="">
      <xdr:nvGraphicFramePr>
        <xdr:cNvPr id="3" name="Chart 2">
          <a:extLst>
            <a:ext uri="{FF2B5EF4-FFF2-40B4-BE49-F238E27FC236}">
              <a16:creationId xmlns:a16="http://schemas.microsoft.com/office/drawing/2014/main" id="{66ABAEC2-AD9C-4096-9C4A-534037D2A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ClothingName" displayName="ClothingName" ref="A1:A6" totalsRowShown="0">
  <autoFilter ref="A1:A6" xr:uid="{00000000-0009-0000-0100-000002000000}"/>
  <tableColumns count="1">
    <tableColumn id="1" xr3:uid="{00000000-0010-0000-0000-000001000000}" name="PPE"/>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WorkType" displayName="WorkType" ref="C1:C6" totalsRowShown="0">
  <autoFilter ref="C1:C6" xr:uid="{00000000-0009-0000-0100-000003000000}"/>
  <tableColumns count="1">
    <tableColumn id="1" xr3:uid="{00000000-0010-0000-0100-000001000000}" name="Work"/>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1"/>
  <sheetViews>
    <sheetView tabSelected="1" topLeftCell="A19" workbookViewId="0">
      <selection activeCell="B49" sqref="B49:B51"/>
    </sheetView>
  </sheetViews>
  <sheetFormatPr defaultRowHeight="15" x14ac:dyDescent="0.25"/>
  <cols>
    <col min="1" max="1" width="2" customWidth="1"/>
    <col min="2" max="2" width="27.28515625" customWidth="1"/>
    <col min="4" max="4" width="9" customWidth="1"/>
  </cols>
  <sheetData>
    <row r="1" spans="1:4" x14ac:dyDescent="0.25">
      <c r="A1" s="1" t="s">
        <v>47</v>
      </c>
    </row>
    <row r="3" spans="1:4" ht="15.4" customHeight="1" x14ac:dyDescent="0.25">
      <c r="A3" s="8"/>
    </row>
    <row r="4" spans="1:4" ht="16.899999999999999" customHeight="1" x14ac:dyDescent="0.25">
      <c r="A4" s="8"/>
    </row>
    <row r="5" spans="1:4" x14ac:dyDescent="0.25">
      <c r="A5" s="7"/>
    </row>
    <row r="6" spans="1:4" ht="12" customHeight="1" x14ac:dyDescent="0.25">
      <c r="A6" s="7"/>
    </row>
    <row r="15" spans="1:4" x14ac:dyDescent="0.25">
      <c r="D15" s="1"/>
    </row>
    <row r="16" spans="1:4" x14ac:dyDescent="0.25">
      <c r="D16" s="1"/>
    </row>
    <row r="17" spans="1:5" x14ac:dyDescent="0.25">
      <c r="D17" s="9"/>
      <c r="E17" s="7"/>
    </row>
    <row r="18" spans="1:5" x14ac:dyDescent="0.25">
      <c r="D18" s="9"/>
      <c r="E18" s="7"/>
    </row>
    <row r="19" spans="1:5" x14ac:dyDescent="0.25">
      <c r="A19" s="10"/>
      <c r="B19" s="7"/>
    </row>
    <row r="20" spans="1:5" x14ac:dyDescent="0.25">
      <c r="A20" s="9"/>
      <c r="B20" s="7"/>
    </row>
    <row r="21" spans="1:5" x14ac:dyDescent="0.25">
      <c r="A21" s="9"/>
      <c r="B21" s="7"/>
    </row>
    <row r="22" spans="1:5" x14ac:dyDescent="0.25">
      <c r="A22" s="9"/>
      <c r="B22" s="7"/>
    </row>
    <row r="24" spans="1:5" x14ac:dyDescent="0.25">
      <c r="A24" s="13"/>
    </row>
    <row r="26" spans="1:5" x14ac:dyDescent="0.25">
      <c r="A26" s="14"/>
    </row>
    <row r="48" spans="1:1" x14ac:dyDescent="0.25">
      <c r="A48" s="1" t="s">
        <v>47</v>
      </c>
    </row>
    <row r="49" spans="2:2" x14ac:dyDescent="0.25">
      <c r="B49" t="s">
        <v>51</v>
      </c>
    </row>
    <row r="50" spans="2:2" x14ac:dyDescent="0.25">
      <c r="B50" t="s">
        <v>48</v>
      </c>
    </row>
    <row r="51" spans="2:2" x14ac:dyDescent="0.25">
      <c r="B51" t="s">
        <v>50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
  <sheetViews>
    <sheetView workbookViewId="0">
      <selection activeCell="C6" sqref="C6"/>
    </sheetView>
  </sheetViews>
  <sheetFormatPr defaultRowHeight="15" x14ac:dyDescent="0.25"/>
  <cols>
    <col min="1" max="1" width="12" customWidth="1"/>
    <col min="2" max="2" width="19.28515625" customWidth="1"/>
    <col min="3" max="3" width="9.28515625" customWidth="1"/>
    <col min="5" max="5" width="3" customWidth="1"/>
    <col min="6" max="6" width="22.85546875" customWidth="1"/>
    <col min="7" max="7" width="15.28515625" customWidth="1"/>
    <col min="14" max="16" width="9" customWidth="1"/>
  </cols>
  <sheetData>
    <row r="1" spans="1:7" x14ac:dyDescent="0.25">
      <c r="C1" s="1" t="s">
        <v>0</v>
      </c>
      <c r="F1" s="1" t="s">
        <v>47</v>
      </c>
    </row>
    <row r="3" spans="1:7" x14ac:dyDescent="0.25">
      <c r="A3" s="1" t="s">
        <v>1</v>
      </c>
    </row>
    <row r="4" spans="1:7" x14ac:dyDescent="0.25">
      <c r="B4" s="12" t="s">
        <v>31</v>
      </c>
      <c r="C4" s="15">
        <v>73</v>
      </c>
      <c r="D4" s="5">
        <f>(5*(C4-32))/9</f>
        <v>22.777777777777779</v>
      </c>
      <c r="E4" s="3" t="s">
        <v>29</v>
      </c>
      <c r="F4" s="12" t="s">
        <v>4</v>
      </c>
      <c r="G4" s="15" t="s">
        <v>2</v>
      </c>
    </row>
    <row r="5" spans="1:7" x14ac:dyDescent="0.25">
      <c r="B5" s="12" t="s">
        <v>6</v>
      </c>
      <c r="C5" s="15">
        <v>85</v>
      </c>
      <c r="D5" s="5">
        <f>(5*(C5-32))/9</f>
        <v>29.444444444444443</v>
      </c>
      <c r="E5" s="3" t="s">
        <v>29</v>
      </c>
      <c r="F5" s="12" t="s">
        <v>12</v>
      </c>
      <c r="G5" s="15" t="s">
        <v>16</v>
      </c>
    </row>
    <row r="6" spans="1:7" x14ac:dyDescent="0.25">
      <c r="B6" s="12" t="s">
        <v>49</v>
      </c>
      <c r="C6" s="15">
        <v>73</v>
      </c>
      <c r="D6" s="5">
        <f>(5*(C6-32))/9</f>
        <v>22.777777777777779</v>
      </c>
      <c r="E6" s="3" t="s">
        <v>29</v>
      </c>
      <c r="F6" s="12" t="s">
        <v>13</v>
      </c>
      <c r="G6" s="15" t="s">
        <v>22</v>
      </c>
    </row>
    <row r="7" spans="1:7" x14ac:dyDescent="0.25">
      <c r="B7" t="s">
        <v>5</v>
      </c>
      <c r="C7" s="2">
        <f>IF(G4="Work Clothes",0,IF(G4="2x Work Clothes",3,IF(G4="SMS Polypropylene",0.5,IF(G4="Polyolefin coveralls",1,IF(G4="Limited use vapor barrier",11,0)))))</f>
        <v>0</v>
      </c>
      <c r="F7" s="12" t="s">
        <v>14</v>
      </c>
      <c r="G7" s="15" t="s">
        <v>21</v>
      </c>
    </row>
    <row r="8" spans="1:7" x14ac:dyDescent="0.25">
      <c r="B8" s="12" t="s">
        <v>10</v>
      </c>
      <c r="C8" s="15">
        <v>250</v>
      </c>
      <c r="F8" s="12" t="s">
        <v>28</v>
      </c>
      <c r="G8" s="16">
        <v>30</v>
      </c>
    </row>
    <row r="9" spans="1:7" x14ac:dyDescent="0.25">
      <c r="B9" s="12" t="s">
        <v>11</v>
      </c>
      <c r="C9" s="15">
        <v>20</v>
      </c>
      <c r="F9" t="s">
        <v>42</v>
      </c>
      <c r="G9" s="4">
        <f>180-G8</f>
        <v>150</v>
      </c>
    </row>
    <row r="10" spans="1:7" x14ac:dyDescent="0.25">
      <c r="B10" s="12" t="s">
        <v>24</v>
      </c>
      <c r="C10" s="15">
        <v>25</v>
      </c>
    </row>
    <row r="11" spans="1:7" x14ac:dyDescent="0.25">
      <c r="B11" s="12" t="s">
        <v>25</v>
      </c>
      <c r="C11" s="15">
        <v>15</v>
      </c>
    </row>
    <row r="12" spans="1:7" x14ac:dyDescent="0.25">
      <c r="A12" s="1"/>
    </row>
    <row r="13" spans="1:7" x14ac:dyDescent="0.25">
      <c r="A13" s="1" t="s">
        <v>32</v>
      </c>
    </row>
    <row r="14" spans="1:7" x14ac:dyDescent="0.25">
      <c r="A14" t="s">
        <v>46</v>
      </c>
      <c r="B14" t="s">
        <v>30</v>
      </c>
      <c r="C14" s="5">
        <f>D5+C7</f>
        <v>29.444444444444443</v>
      </c>
    </row>
    <row r="15" spans="1:7" x14ac:dyDescent="0.25">
      <c r="B15" t="s">
        <v>33</v>
      </c>
      <c r="C15" s="5">
        <f>(1.8*C14)+32</f>
        <v>85</v>
      </c>
    </row>
    <row r="16" spans="1:7" x14ac:dyDescent="0.25">
      <c r="C16" s="6"/>
    </row>
    <row r="17" spans="1:3" x14ac:dyDescent="0.25">
      <c r="A17" s="1" t="s">
        <v>26</v>
      </c>
      <c r="C17" s="6"/>
    </row>
    <row r="18" spans="1:3" x14ac:dyDescent="0.25">
      <c r="B18" t="s">
        <v>27</v>
      </c>
      <c r="C18" s="5">
        <f>C8/154</f>
        <v>1.6233766233766234</v>
      </c>
    </row>
    <row r="19" spans="1:3" x14ac:dyDescent="0.25">
      <c r="B19" t="s">
        <v>17</v>
      </c>
      <c r="C19" s="5">
        <f>IF(G5="Rest",115*C18,IF(G5="Light",180*C18,IF(G5="Moderate",300*C18,IF(G5="Heavy",415*C18,IF(G5="V Heavy",520*C18,)))))</f>
        <v>292.20779220779218</v>
      </c>
    </row>
    <row r="20" spans="1:3" x14ac:dyDescent="0.25">
      <c r="B20" t="s">
        <v>18</v>
      </c>
      <c r="C20" s="5">
        <f>IF(G6="Rest",115*C18,IF(G6="Light",180*C18,IF(G6="Moderate",300*C18,IF(G6="Heavy",415*C18,IF(G6="V Heavy",520*C18,"")))))</f>
        <v>673.7012987012987</v>
      </c>
    </row>
    <row r="21" spans="1:3" x14ac:dyDescent="0.25">
      <c r="B21" t="s">
        <v>19</v>
      </c>
      <c r="C21" s="5">
        <f>IF(G7="Rest",115*C18,IF(G7="Light",180*C18,IF(G7="Moderate",300*C18,IF(G7="Heavy",415*C18,IF(G7="V Heavy",520*C18,"")))))</f>
        <v>186.6883116883117</v>
      </c>
    </row>
    <row r="22" spans="1:3" x14ac:dyDescent="0.25">
      <c r="C22" s="6"/>
    </row>
    <row r="23" spans="1:3" x14ac:dyDescent="0.25">
      <c r="A23" s="1" t="s">
        <v>34</v>
      </c>
      <c r="C23" s="6"/>
    </row>
    <row r="24" spans="1:3" x14ac:dyDescent="0.25">
      <c r="B24" t="s">
        <v>35</v>
      </c>
      <c r="C24" s="11">
        <f>((C19*C9)+(C20*C10)+(C21*C11))/(C9+C10+C11)</f>
        <v>424.78354978354974</v>
      </c>
    </row>
    <row r="25" spans="1:3" x14ac:dyDescent="0.25">
      <c r="B25" s="1" t="s">
        <v>36</v>
      </c>
      <c r="C25" s="11">
        <f>((D4*C9)+(C14*C10)+(D6*C11))/(C9+C10+C11)</f>
        <v>25.555555555555554</v>
      </c>
    </row>
    <row r="26" spans="1:3" x14ac:dyDescent="0.25">
      <c r="B26" s="1" t="s">
        <v>38</v>
      </c>
      <c r="C26" s="11">
        <f>(1.8*C25)+32</f>
        <v>78</v>
      </c>
    </row>
    <row r="28" spans="1:3" x14ac:dyDescent="0.25">
      <c r="A28" t="s">
        <v>43</v>
      </c>
    </row>
    <row r="29" spans="1:3" x14ac:dyDescent="0.25">
      <c r="B29" t="s">
        <v>44</v>
      </c>
      <c r="C29" s="1" t="s">
        <v>45</v>
      </c>
    </row>
    <row r="30" spans="1:3" x14ac:dyDescent="0.25">
      <c r="B30" s="11">
        <f>((C19*C9)+(C20*C10)+(C21*C11))/(C9+C10+C11)</f>
        <v>424.78354978354974</v>
      </c>
      <c r="C30" s="11">
        <f>(1.8*C25)+32</f>
        <v>78</v>
      </c>
    </row>
    <row r="35" spans="1:1" x14ac:dyDescent="0.25">
      <c r="A35" s="1" t="s">
        <v>47</v>
      </c>
    </row>
    <row r="36" spans="1:1" x14ac:dyDescent="0.25">
      <c r="A36" t="s">
        <v>51</v>
      </c>
    </row>
    <row r="37" spans="1:1" x14ac:dyDescent="0.25">
      <c r="A37" t="s">
        <v>48</v>
      </c>
    </row>
    <row r="38" spans="1:1" x14ac:dyDescent="0.25">
      <c r="A38" t="s">
        <v>50</v>
      </c>
    </row>
  </sheetData>
  <dataConsolidate/>
  <dataValidations count="2">
    <dataValidation type="list" allowBlank="1" showInputMessage="1" showErrorMessage="1" sqref="G4" xr:uid="{00000000-0002-0000-0200-000000000000}">
      <formula1>ClothingType</formula1>
    </dataValidation>
    <dataValidation type="list" allowBlank="1" showInputMessage="1" showErrorMessage="1" sqref="G5:G7" xr:uid="{00000000-0002-0000-0200-000001000000}">
      <formula1>WorkData</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8"/>
  <sheetViews>
    <sheetView workbookViewId="0">
      <selection activeCell="A2" sqref="A2"/>
    </sheetView>
  </sheetViews>
  <sheetFormatPr defaultRowHeight="15" x14ac:dyDescent="0.25"/>
  <cols>
    <col min="1" max="1" width="22" customWidth="1"/>
    <col min="3" max="3" width="9.5703125" customWidth="1"/>
  </cols>
  <sheetData>
    <row r="1" spans="1:8" x14ac:dyDescent="0.25">
      <c r="A1" t="s">
        <v>15</v>
      </c>
      <c r="C1" t="s">
        <v>37</v>
      </c>
      <c r="F1" t="s">
        <v>41</v>
      </c>
      <c r="G1" t="s">
        <v>39</v>
      </c>
      <c r="H1" t="s">
        <v>40</v>
      </c>
    </row>
    <row r="2" spans="1:8" x14ac:dyDescent="0.25">
      <c r="A2" t="s">
        <v>2</v>
      </c>
      <c r="C2" t="s">
        <v>21</v>
      </c>
      <c r="F2">
        <v>100</v>
      </c>
      <c r="G2">
        <f>(1.8*(59.9-14.1*LOG10(F2)))+32</f>
        <v>89.06</v>
      </c>
      <c r="H2">
        <f>(1.8*(56.7-11.5*LOG10(F2)))+32</f>
        <v>92.66</v>
      </c>
    </row>
    <row r="3" spans="1:8" x14ac:dyDescent="0.25">
      <c r="A3" t="s">
        <v>7</v>
      </c>
      <c r="C3" t="s">
        <v>16</v>
      </c>
      <c r="F3">
        <v>110</v>
      </c>
      <c r="G3">
        <f t="shared" ref="G3:G52" si="0">(1.8*(59.9-14.1*LOG10(F3)))+32</f>
        <v>88.00945365068425</v>
      </c>
      <c r="H3">
        <f t="shared" ref="H3:H52" si="1">(1.8*(56.7-11.5*LOG10(F3)))+32</f>
        <v>91.803171417224746</v>
      </c>
    </row>
    <row r="4" spans="1:8" x14ac:dyDescent="0.25">
      <c r="A4" t="s">
        <v>8</v>
      </c>
      <c r="C4" t="s">
        <v>20</v>
      </c>
      <c r="F4">
        <v>120</v>
      </c>
      <c r="G4">
        <f t="shared" si="0"/>
        <v>87.050379975311287</v>
      </c>
      <c r="H4">
        <f t="shared" si="1"/>
        <v>91.020948206814168</v>
      </c>
    </row>
    <row r="5" spans="1:8" x14ac:dyDescent="0.25">
      <c r="A5" t="s">
        <v>9</v>
      </c>
      <c r="C5" t="s">
        <v>22</v>
      </c>
      <c r="F5">
        <v>130</v>
      </c>
      <c r="G5">
        <f t="shared" si="0"/>
        <v>86.168117718452478</v>
      </c>
      <c r="H5">
        <f t="shared" si="1"/>
        <v>90.301372607248481</v>
      </c>
    </row>
    <row r="6" spans="1:8" x14ac:dyDescent="0.25">
      <c r="A6" t="s">
        <v>3</v>
      </c>
      <c r="C6" t="s">
        <v>23</v>
      </c>
      <c r="F6">
        <v>140</v>
      </c>
      <c r="G6">
        <f t="shared" si="0"/>
        <v>85.351270454486311</v>
      </c>
      <c r="H6">
        <f t="shared" si="1"/>
        <v>89.635149661460474</v>
      </c>
    </row>
    <row r="7" spans="1:8" x14ac:dyDescent="0.25">
      <c r="F7">
        <v>150</v>
      </c>
      <c r="G7">
        <f t="shared" si="0"/>
        <v>84.590803845166803</v>
      </c>
      <c r="H7">
        <f t="shared" si="1"/>
        <v>89.014910937547398</v>
      </c>
    </row>
    <row r="8" spans="1:8" x14ac:dyDescent="0.25">
      <c r="F8">
        <v>160</v>
      </c>
      <c r="G8">
        <f t="shared" si="0"/>
        <v>83.87943484019263</v>
      </c>
      <c r="H8">
        <f t="shared" si="1"/>
        <v>88.43471635902236</v>
      </c>
    </row>
    <row r="9" spans="1:8" x14ac:dyDescent="0.25">
      <c r="F9">
        <v>170</v>
      </c>
      <c r="G9">
        <f t="shared" si="0"/>
        <v>83.211206375419408</v>
      </c>
      <c r="H9">
        <f t="shared" si="1"/>
        <v>87.889707327469736</v>
      </c>
    </row>
    <row r="10" spans="1:8" x14ac:dyDescent="0.25">
      <c r="F10">
        <v>180</v>
      </c>
      <c r="G10">
        <f t="shared" si="0"/>
        <v>82.581183820478088</v>
      </c>
      <c r="H10">
        <f t="shared" si="1"/>
        <v>87.37585914436157</v>
      </c>
    </row>
    <row r="11" spans="1:8" x14ac:dyDescent="0.25">
      <c r="F11">
        <v>190</v>
      </c>
      <c r="G11">
        <f t="shared" si="0"/>
        <v>81.985233607817207</v>
      </c>
      <c r="H11">
        <f t="shared" si="1"/>
        <v>86.889800460276447</v>
      </c>
    </row>
    <row r="12" spans="1:8" x14ac:dyDescent="0.25">
      <c r="F12">
        <v>200</v>
      </c>
      <c r="G12">
        <f t="shared" si="0"/>
        <v>81.419858710048146</v>
      </c>
      <c r="H12">
        <f t="shared" si="1"/>
        <v>86.428679089755605</v>
      </c>
    </row>
    <row r="13" spans="1:8" x14ac:dyDescent="0.25">
      <c r="F13">
        <v>210</v>
      </c>
      <c r="G13">
        <f t="shared" si="0"/>
        <v>80.882074299653141</v>
      </c>
      <c r="H13">
        <f t="shared" si="1"/>
        <v>85.990060599007876</v>
      </c>
    </row>
    <row r="14" spans="1:8" x14ac:dyDescent="0.25">
      <c r="F14">
        <v>220</v>
      </c>
      <c r="G14">
        <f t="shared" si="0"/>
        <v>80.369312360732408</v>
      </c>
      <c r="H14">
        <f t="shared" si="1"/>
        <v>85.57185050698034</v>
      </c>
    </row>
    <row r="15" spans="1:8" x14ac:dyDescent="0.25">
      <c r="F15">
        <v>230</v>
      </c>
      <c r="G15">
        <f t="shared" si="0"/>
        <v>79.879347521873484</v>
      </c>
      <c r="H15">
        <f t="shared" si="1"/>
        <v>85.17223379443584</v>
      </c>
    </row>
    <row r="16" spans="1:8" x14ac:dyDescent="0.25">
      <c r="F16">
        <v>240</v>
      </c>
      <c r="G16">
        <f t="shared" si="0"/>
        <v>79.410238685359445</v>
      </c>
      <c r="H16">
        <f t="shared" si="1"/>
        <v>84.789627296569762</v>
      </c>
    </row>
    <row r="17" spans="6:8" x14ac:dyDescent="0.25">
      <c r="F17">
        <v>250</v>
      </c>
      <c r="G17">
        <f t="shared" si="0"/>
        <v>78.960282579903691</v>
      </c>
      <c r="H17">
        <f t="shared" si="1"/>
        <v>84.42264182048882</v>
      </c>
    </row>
    <row r="18" spans="6:8" x14ac:dyDescent="0.25">
      <c r="F18">
        <v>260</v>
      </c>
      <c r="G18">
        <f t="shared" si="0"/>
        <v>78.527976428500637</v>
      </c>
      <c r="H18">
        <f t="shared" si="1"/>
        <v>84.070051697004089</v>
      </c>
    </row>
    <row r="19" spans="6:8" x14ac:dyDescent="0.25">
      <c r="F19">
        <v>270</v>
      </c>
      <c r="G19">
        <f t="shared" si="0"/>
        <v>78.111987665644904</v>
      </c>
      <c r="H19">
        <f t="shared" si="1"/>
        <v>83.730770081908958</v>
      </c>
    </row>
    <row r="20" spans="6:8" x14ac:dyDescent="0.25">
      <c r="F20">
        <v>280</v>
      </c>
      <c r="G20">
        <f t="shared" si="0"/>
        <v>77.711129164534469</v>
      </c>
      <c r="H20">
        <f t="shared" si="1"/>
        <v>83.403828751216054</v>
      </c>
    </row>
    <row r="21" spans="6:8" x14ac:dyDescent="0.25">
      <c r="F21">
        <v>290</v>
      </c>
      <c r="G21">
        <f t="shared" si="0"/>
        <v>77.324338813324488</v>
      </c>
      <c r="H21">
        <f t="shared" si="1"/>
        <v>83.088361443491607</v>
      </c>
    </row>
    <row r="22" spans="6:8" x14ac:dyDescent="0.25">
      <c r="F22">
        <v>300</v>
      </c>
      <c r="G22">
        <f t="shared" si="0"/>
        <v>76.950662555214961</v>
      </c>
      <c r="H22">
        <f t="shared" si="1"/>
        <v>82.783590027302992</v>
      </c>
    </row>
    <row r="23" spans="6:8" x14ac:dyDescent="0.25">
      <c r="F23">
        <v>310</v>
      </c>
      <c r="G23">
        <f t="shared" si="0"/>
        <v>76.589240210486153</v>
      </c>
      <c r="H23">
        <f t="shared" si="1"/>
        <v>82.48881293763057</v>
      </c>
    </row>
    <row r="24" spans="6:8" x14ac:dyDescent="0.25">
      <c r="F24">
        <v>320</v>
      </c>
      <c r="G24">
        <f t="shared" si="0"/>
        <v>76.239293550240788</v>
      </c>
      <c r="H24">
        <f t="shared" si="1"/>
        <v>82.203395448777954</v>
      </c>
    </row>
    <row r="25" spans="6:8" x14ac:dyDescent="0.25">
      <c r="F25">
        <v>330</v>
      </c>
      <c r="G25">
        <f t="shared" si="0"/>
        <v>75.900116205899209</v>
      </c>
      <c r="H25">
        <f t="shared" si="1"/>
        <v>81.926761444527727</v>
      </c>
    </row>
    <row r="26" spans="6:8" x14ac:dyDescent="0.25">
      <c r="F26">
        <v>340</v>
      </c>
      <c r="G26">
        <f t="shared" si="0"/>
        <v>75.571065085467566</v>
      </c>
      <c r="H26">
        <f t="shared" si="1"/>
        <v>81.65838641722533</v>
      </c>
    </row>
    <row r="27" spans="6:8" x14ac:dyDescent="0.25">
      <c r="F27">
        <v>350</v>
      </c>
      <c r="G27">
        <f t="shared" si="0"/>
        <v>75.25155303439</v>
      </c>
      <c r="H27">
        <f t="shared" si="1"/>
        <v>81.397791481949298</v>
      </c>
    </row>
    <row r="28" spans="6:8" x14ac:dyDescent="0.25">
      <c r="F28">
        <v>360</v>
      </c>
      <c r="G28">
        <f t="shared" si="0"/>
        <v>74.941042530526261</v>
      </c>
      <c r="H28">
        <f t="shared" si="1"/>
        <v>81.144538234117164</v>
      </c>
    </row>
    <row r="29" spans="6:8" x14ac:dyDescent="0.25">
      <c r="F29">
        <v>370</v>
      </c>
      <c r="G29">
        <f t="shared" si="0"/>
        <v>74.639040243179664</v>
      </c>
      <c r="H29">
        <f t="shared" si="1"/>
        <v>80.898224311813209</v>
      </c>
    </row>
    <row r="30" spans="6:8" x14ac:dyDescent="0.25">
      <c r="F30">
        <v>380</v>
      </c>
      <c r="G30">
        <f t="shared" si="0"/>
        <v>74.345092317865365</v>
      </c>
      <c r="H30">
        <f t="shared" si="1"/>
        <v>80.658479550032041</v>
      </c>
    </row>
    <row r="31" spans="6:8" x14ac:dyDescent="0.25">
      <c r="F31">
        <v>390</v>
      </c>
      <c r="G31">
        <f t="shared" si="0"/>
        <v>74.058780273667452</v>
      </c>
      <c r="H31">
        <f t="shared" si="1"/>
        <v>80.424962634551477</v>
      </c>
    </row>
    <row r="32" spans="6:8" x14ac:dyDescent="0.25">
      <c r="F32">
        <v>400</v>
      </c>
      <c r="G32">
        <f t="shared" si="0"/>
        <v>73.779717420096318</v>
      </c>
      <c r="H32">
        <f t="shared" si="1"/>
        <v>80.197358179511184</v>
      </c>
    </row>
    <row r="33" spans="6:8" x14ac:dyDescent="0.25">
      <c r="F33">
        <v>410</v>
      </c>
      <c r="G33">
        <f t="shared" si="0"/>
        <v>73.507545716453109</v>
      </c>
      <c r="H33">
        <f t="shared" si="1"/>
        <v>79.975374165901485</v>
      </c>
    </row>
    <row r="34" spans="6:8" x14ac:dyDescent="0.25">
      <c r="F34">
        <v>420</v>
      </c>
      <c r="G34">
        <f t="shared" si="0"/>
        <v>73.241933009701285</v>
      </c>
      <c r="H34">
        <f t="shared" si="1"/>
        <v>79.75873968876347</v>
      </c>
    </row>
    <row r="35" spans="6:8" x14ac:dyDescent="0.25">
      <c r="F35">
        <v>430</v>
      </c>
      <c r="G35">
        <f t="shared" si="0"/>
        <v>72.982570597390094</v>
      </c>
      <c r="H35">
        <f t="shared" si="1"/>
        <v>79.547202969502564</v>
      </c>
    </row>
    <row r="36" spans="6:8" x14ac:dyDescent="0.25">
      <c r="F36">
        <v>440</v>
      </c>
      <c r="G36">
        <f t="shared" si="0"/>
        <v>72.729171070780552</v>
      </c>
      <c r="H36">
        <f t="shared" si="1"/>
        <v>79.340529596735934</v>
      </c>
    </row>
    <row r="37" spans="6:8" x14ac:dyDescent="0.25">
      <c r="F37">
        <v>450</v>
      </c>
      <c r="G37">
        <f t="shared" si="0"/>
        <v>72.481466400381777</v>
      </c>
      <c r="H37">
        <f t="shared" si="1"/>
        <v>79.138500964850394</v>
      </c>
    </row>
    <row r="38" spans="6:8" x14ac:dyDescent="0.25">
      <c r="F38">
        <v>460</v>
      </c>
      <c r="G38">
        <f t="shared" si="0"/>
        <v>72.239206231921656</v>
      </c>
      <c r="H38">
        <f t="shared" si="1"/>
        <v>78.94091288419142</v>
      </c>
    </row>
    <row r="39" spans="6:8" x14ac:dyDescent="0.25">
      <c r="F39">
        <v>470</v>
      </c>
      <c r="G39">
        <f t="shared" si="0"/>
        <v>72.002156365591503</v>
      </c>
      <c r="H39">
        <f t="shared" si="1"/>
        <v>78.747574340730651</v>
      </c>
    </row>
    <row r="40" spans="6:8" x14ac:dyDescent="0.25">
      <c r="F40">
        <v>480</v>
      </c>
      <c r="G40">
        <f t="shared" si="0"/>
        <v>71.770097395407603</v>
      </c>
      <c r="H40">
        <f t="shared" si="1"/>
        <v>78.558306386325341</v>
      </c>
    </row>
    <row r="41" spans="6:8" x14ac:dyDescent="0.25">
      <c r="F41">
        <v>490</v>
      </c>
      <c r="G41">
        <f t="shared" si="0"/>
        <v>71.542823488876323</v>
      </c>
      <c r="H41">
        <f t="shared" si="1"/>
        <v>78.372941143409776</v>
      </c>
    </row>
    <row r="42" spans="6:8" x14ac:dyDescent="0.25">
      <c r="F42">
        <v>500</v>
      </c>
      <c r="G42">
        <f t="shared" si="0"/>
        <v>71.320141289951835</v>
      </c>
      <c r="H42">
        <f t="shared" si="1"/>
        <v>78.191320910244428</v>
      </c>
    </row>
    <row r="43" spans="6:8" x14ac:dyDescent="0.25">
      <c r="F43">
        <v>510</v>
      </c>
      <c r="G43">
        <f t="shared" si="0"/>
        <v>71.101868930634382</v>
      </c>
      <c r="H43">
        <f t="shared" si="1"/>
        <v>78.013297354772732</v>
      </c>
    </row>
    <row r="44" spans="6:8" x14ac:dyDescent="0.25">
      <c r="F44">
        <v>520</v>
      </c>
      <c r="G44">
        <f t="shared" si="0"/>
        <v>70.887835138548809</v>
      </c>
      <c r="H44">
        <f t="shared" si="1"/>
        <v>77.838730786759669</v>
      </c>
    </row>
    <row r="45" spans="6:8" x14ac:dyDescent="0.25">
      <c r="F45">
        <v>530</v>
      </c>
      <c r="G45">
        <f t="shared" si="0"/>
        <v>70.677878429531972</v>
      </c>
      <c r="H45">
        <f t="shared" si="1"/>
        <v>77.667489499263667</v>
      </c>
    </row>
    <row r="46" spans="6:8" x14ac:dyDescent="0.25">
      <c r="F46">
        <v>540</v>
      </c>
      <c r="G46">
        <f t="shared" si="0"/>
        <v>70.471846375693048</v>
      </c>
      <c r="H46">
        <f t="shared" si="1"/>
        <v>77.499449171664551</v>
      </c>
    </row>
    <row r="47" spans="6:8" x14ac:dyDescent="0.25">
      <c r="F47">
        <v>550</v>
      </c>
      <c r="G47">
        <f t="shared" si="0"/>
        <v>70.269594940636097</v>
      </c>
      <c r="H47">
        <f t="shared" si="1"/>
        <v>77.334492327469164</v>
      </c>
    </row>
    <row r="48" spans="6:8" x14ac:dyDescent="0.25">
      <c r="F48">
        <v>560</v>
      </c>
      <c r="G48">
        <f t="shared" si="0"/>
        <v>70.070987874582642</v>
      </c>
      <c r="H48">
        <f t="shared" si="1"/>
        <v>77.172507840971662</v>
      </c>
    </row>
    <row r="49" spans="1:8" x14ac:dyDescent="0.25">
      <c r="F49">
        <v>570</v>
      </c>
      <c r="G49">
        <f t="shared" si="0"/>
        <v>69.875896163032166</v>
      </c>
      <c r="H49">
        <f t="shared" si="1"/>
        <v>77.013390487579429</v>
      </c>
    </row>
    <row r="50" spans="1:8" x14ac:dyDescent="0.25">
      <c r="F50">
        <v>580</v>
      </c>
      <c r="G50">
        <f t="shared" si="0"/>
        <v>69.68419752337266</v>
      </c>
      <c r="H50">
        <f t="shared" si="1"/>
        <v>76.857040533247215</v>
      </c>
    </row>
    <row r="51" spans="1:8" x14ac:dyDescent="0.25">
      <c r="F51">
        <v>590</v>
      </c>
      <c r="G51">
        <f t="shared" si="0"/>
        <v>69.495775944522393</v>
      </c>
      <c r="H51">
        <f t="shared" si="1"/>
        <v>76.703363359007625</v>
      </c>
    </row>
    <row r="52" spans="1:8" x14ac:dyDescent="0.25">
      <c r="F52">
        <v>600</v>
      </c>
      <c r="G52">
        <f t="shared" si="0"/>
        <v>69.310521265263134</v>
      </c>
      <c r="H52">
        <f t="shared" si="1"/>
        <v>76.552269117058586</v>
      </c>
    </row>
    <row r="54" spans="1:8" x14ac:dyDescent="0.25">
      <c r="F54">
        <f>'Input, Calculation and Graphs'!B30</f>
        <v>424.78354978354974</v>
      </c>
      <c r="G54">
        <f>'Input, Calculation and Graphs'!C30</f>
        <v>78</v>
      </c>
    </row>
    <row r="56" spans="1:8" x14ac:dyDescent="0.25">
      <c r="A56" t="s">
        <v>51</v>
      </c>
    </row>
    <row r="57" spans="1:8" x14ac:dyDescent="0.25">
      <c r="A57" t="s">
        <v>48</v>
      </c>
    </row>
    <row r="58" spans="1:8" x14ac:dyDescent="0.25">
      <c r="A58" t="s">
        <v>50</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Input, Calculation and Graphs</vt:lpstr>
      <vt:lpstr>Data</vt:lpstr>
      <vt:lpstr>ClothingType</vt:lpstr>
      <vt:lpstr>Work</vt:lpstr>
      <vt:lpstr>WorkData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dc:creator>
  <cp:lastModifiedBy>Harry</cp:lastModifiedBy>
  <dcterms:created xsi:type="dcterms:W3CDTF">2018-08-01T14:08:47Z</dcterms:created>
  <dcterms:modified xsi:type="dcterms:W3CDTF">2020-04-11T16:48:02Z</dcterms:modified>
</cp:coreProperties>
</file>